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6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<sst xmlns="http://schemas.openxmlformats.org/spreadsheetml/2006/main" count="429" uniqueCount="130">
  <si>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</si>
  <si>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</si>
  <si>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</si>
  <si>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</si>
  <si>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</si>
  <si>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</si>
  <si>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</si>
  <si>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</si>
  <si>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</si>
  <si>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</si>
  <si>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</si>
  <si>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</si>
  <si>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</si>
  <si>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</si>
  <si>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</si>
  <si>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</si>
  <si>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</si>
  <si>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</si>
  <si>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</si>
  <si>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</si>
  <si>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</si>
  <si>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</si>
  <si>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</si>
  <si>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</si>
  <si>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</si>
  <si>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</si>
  <si>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</si>
  <si>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</si>
  <si>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</si>
  <si>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</si>
  <si>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</si>
  <si>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</si>
  <si>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</si>
  <si>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</si>
  <si>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</si>
  <si>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</si>
  <si>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</si>
  <si>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</si>
  <si>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</si>
  <si>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</si>
  <si>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</si>
  <si>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</si>
  <si>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</si>
  <si>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</si>
  <si>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</si>
  <si>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</si>
  <si>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</si>
  <si>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</si>
  <si>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</si>
  <si>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</si>
  <si>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</si>
  <si>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</si>
  <si>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</si>
  <si>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</si>
  <si>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</si>
  <si>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</si>
  <si>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</si>
  <si>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</si>
  <si>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</si>
  <si>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</si>
  <si>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</si>
  <si>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</si>
  <si>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</si>
  <si>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</si>
  <si>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</si>
  <si>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</si>
  <si>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</si>
  <si>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</si>
  <si>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</si>
  <si>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</si>
  <si>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</si>
  <si>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</si>
  <si>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</si>
  <si>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</si>
  <si>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</si>
  <si>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</si>
  <si>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</si>
  <si>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</si>
  <si>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</si>
  <si>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</si>
  <si>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</si>
  <si>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</si>
  <si>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</si>
  <si>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</si>
  <si>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</si>
  <si>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</si>
  <si>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</si>
  <si>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</si>
  <si>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</si>
  <si>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</si>
  <si>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</si>
  <si>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</si>
  <si>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</si>
  <si>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</si>
  <si>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</si>
  <si>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</si>
  <si>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</si>
  <si>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</si>
  <si>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</si>
  <si>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</si>
  <si>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</si>
  <si>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</si>
  <si>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</si>
  <si>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</si>
  <si>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</si>
  <si>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</si>
  <si>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</si>
  <si>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</si>
  <si>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</si>
  <si>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</si>
  <si>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</si>
  <si>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</si>
  <si>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</si>
  <si>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</si>
  <si>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</si>
  <si>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</si>
  <si>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</si>
  <si>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</si>
  <si>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</si>
  <si>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</si>
  <si>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</si>
  <si>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</si>
  <si>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</si>
  <si>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</si>
  <si>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план на січень-листопад 2018р.</t>
  </si>
  <si>
    <t>станом на 26.11.2018</t>
  </si>
  <si>
    <r>
      <t xml:space="preserve">станом на 26.11.2018р.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</si>
  <si>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</t>
    </r>
    <r>
      <rPr>
        <b/>
        <sz val="12"/>
        <color indexed="10"/>
        <rFont val="Times New Roman"/>
        <family val="1"/>
      </rPr>
      <t>.11.2018р.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</si>
  <si>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26.11.2018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</si>
  <si>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26.11.2018р.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</si>
</sst>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5.25"/>
      <color indexed="8"/>
      <name val="Times New Roman"/>
      <family val="1"/>
    </font>
    <font>
      <sz val="5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4733296"/>
        <c:axId val="67055345"/>
      </c:lineChart>
      <c:catAx>
        <c:axId val="447332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55345"/>
        <c:crosses val="autoZero"/>
        <c:auto val="0"/>
        <c:lblOffset val="100"/>
        <c:tickLblSkip val="1"/>
        <c:noMultiLvlLbl val="0"/>
      </c:catAx>
      <c:valAx>
        <c:axId val="6705534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73329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53294922"/>
        <c:axId val="9892251"/>
      </c:lineChart>
      <c:catAx>
        <c:axId val="532949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92251"/>
        <c:crosses val="autoZero"/>
        <c:auto val="0"/>
        <c:lblOffset val="100"/>
        <c:tickLblSkip val="1"/>
        <c:noMultiLvlLbl val="0"/>
      </c:catAx>
      <c:valAx>
        <c:axId val="9892251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294922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21921396"/>
        <c:axId val="63074837"/>
      </c:lineChart>
      <c:catAx>
        <c:axId val="219213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74837"/>
        <c:crosses val="autoZero"/>
        <c:auto val="0"/>
        <c:lblOffset val="100"/>
        <c:tickLblSkip val="1"/>
        <c:noMultiLvlLbl val="0"/>
      </c:catAx>
      <c:valAx>
        <c:axId val="6307483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92139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26.11.2018</a:t>
            </a:r>
          </a:p>
        </c:rich>
      </c:tx>
      <c:layout>
        <c:manualLayout>
          <c:xMode val="factor"/>
          <c:yMode val="factor"/>
          <c:x val="0.0652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січень-листопад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0802622"/>
        <c:axId val="8788143"/>
      </c:bar3DChart>
      <c:catAx>
        <c:axId val="3080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788143"/>
        <c:crosses val="autoZero"/>
        <c:auto val="1"/>
        <c:lblOffset val="100"/>
        <c:tickLblSkip val="1"/>
        <c:noMultiLvlLbl val="0"/>
      </c:catAx>
      <c:valAx>
        <c:axId val="8788143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02622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1984424"/>
        <c:axId val="40750953"/>
      </c:bar3DChart>
      <c:catAx>
        <c:axId val="11984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750953"/>
        <c:crosses val="autoZero"/>
        <c:auto val="1"/>
        <c:lblOffset val="100"/>
        <c:tickLblSkip val="1"/>
        <c:noMultiLvlLbl val="0"/>
      </c:catAx>
      <c:valAx>
        <c:axId val="40750953"/>
        <c:scaling>
          <c:orientation val="minMax"/>
          <c:max val="2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84424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6627194"/>
        <c:axId val="62773835"/>
      </c:lineChart>
      <c:catAx>
        <c:axId val="666271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73835"/>
        <c:crosses val="autoZero"/>
        <c:auto val="0"/>
        <c:lblOffset val="100"/>
        <c:tickLblSkip val="1"/>
        <c:noMultiLvlLbl val="0"/>
      </c:catAx>
      <c:valAx>
        <c:axId val="6277383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2719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28093604"/>
        <c:axId val="51515845"/>
      </c:lineChart>
      <c:catAx>
        <c:axId val="280936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15845"/>
        <c:crosses val="autoZero"/>
        <c:auto val="0"/>
        <c:lblOffset val="100"/>
        <c:tickLblSkip val="1"/>
        <c:noMultiLvlLbl val="0"/>
      </c:catAx>
      <c:valAx>
        <c:axId val="5151584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09360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0989422"/>
        <c:axId val="12033887"/>
      </c:lineChart>
      <c:catAx>
        <c:axId val="609894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33887"/>
        <c:crosses val="autoZero"/>
        <c:auto val="0"/>
        <c:lblOffset val="100"/>
        <c:tickLblSkip val="1"/>
        <c:noMultiLvlLbl val="0"/>
      </c:catAx>
      <c:valAx>
        <c:axId val="1203388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98942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41196120"/>
        <c:axId val="35220761"/>
      </c:lineChart>
      <c:catAx>
        <c:axId val="411961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20761"/>
        <c:crosses val="autoZero"/>
        <c:auto val="0"/>
        <c:lblOffset val="100"/>
        <c:tickLblSkip val="1"/>
        <c:noMultiLvlLbl val="0"/>
      </c:catAx>
      <c:valAx>
        <c:axId val="3522076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19612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8551394"/>
        <c:axId val="34309363"/>
      </c:lineChart>
      <c:catAx>
        <c:axId val="485513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09363"/>
        <c:crosses val="autoZero"/>
        <c:auto val="0"/>
        <c:lblOffset val="100"/>
        <c:tickLblSkip val="1"/>
        <c:noMultiLvlLbl val="0"/>
      </c:catAx>
      <c:valAx>
        <c:axId val="3430936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55139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40348812"/>
        <c:axId val="27594989"/>
      </c:lineChart>
      <c:catAx>
        <c:axId val="403488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94989"/>
        <c:crosses val="autoZero"/>
        <c:auto val="0"/>
        <c:lblOffset val="100"/>
        <c:tickLblSkip val="1"/>
        <c:noMultiLvlLbl val="0"/>
      </c:catAx>
      <c:valAx>
        <c:axId val="2759498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34881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7028310"/>
        <c:axId val="20601607"/>
      </c:lineChart>
      <c:catAx>
        <c:axId val="470283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01607"/>
        <c:crosses val="autoZero"/>
        <c:auto val="0"/>
        <c:lblOffset val="100"/>
        <c:tickLblSkip val="1"/>
        <c:noMultiLvlLbl val="0"/>
      </c:catAx>
      <c:valAx>
        <c:axId val="2060160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02831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51196736"/>
        <c:axId val="58117441"/>
      </c:lineChart>
      <c:catAx>
        <c:axId val="511967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17441"/>
        <c:crosses val="autoZero"/>
        <c:auto val="0"/>
        <c:lblOffset val="100"/>
        <c:tickLblSkip val="1"/>
        <c:noMultiLvlLbl val="0"/>
      </c:catAx>
      <c:valAx>
        <c:axId val="58117441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196736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26.11.2018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149 509,0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1 484 230,5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- 35 954,1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1 517 179,1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- 32 948,6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110202. 861"/>
      <sheetName val="2111 з 2003р"/>
      <sheetName val="Лист2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66</v>
      </c>
      <c r="S1" s="154"/>
      <c r="T1" s="154"/>
      <c r="U1" s="154"/>
      <c r="V1" s="154"/>
      <c r="W1" s="155"/>
    </row>
    <row r="2" spans="1:23" ht="15" thickBot="1">
      <c r="A2" s="156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71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4">
        <v>0</v>
      </c>
      <c r="V4" s="16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8">
        <v>0</v>
      </c>
      <c r="V7" s="14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2">
        <v>0</v>
      </c>
      <c r="V23" s="14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4">
        <f>SUM(U4:U23)</f>
        <v>1</v>
      </c>
      <c r="V24" s="14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43132</v>
      </c>
      <c r="S29" s="147">
        <f>14560.55/1000</f>
        <v>14.56055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43132</v>
      </c>
      <c r="S39" s="136">
        <f>4362046.31/1000</f>
        <v>4362.04631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118</v>
      </c>
      <c r="S1" s="154"/>
      <c r="T1" s="154"/>
      <c r="U1" s="154"/>
      <c r="V1" s="154"/>
      <c r="W1" s="154"/>
      <c r="X1" s="155"/>
    </row>
    <row r="2" spans="1:24" ht="15" thickBot="1">
      <c r="A2" s="156" t="s">
        <v>119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27">
        <v>0</v>
      </c>
      <c r="V12" s="128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27">
        <v>0</v>
      </c>
      <c r="V13" s="128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27">
        <v>0</v>
      </c>
      <c r="V15" s="128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42">
        <v>0</v>
      </c>
      <c r="V25" s="143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43405</v>
      </c>
      <c r="S31" s="147">
        <v>581.24987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43405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zoomScalePageLayoutView="0" workbookViewId="0" topLeftCell="A1">
      <pane xSplit="1" ySplit="3" topLeftCell="I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123</v>
      </c>
      <c r="S1" s="154"/>
      <c r="T1" s="154"/>
      <c r="U1" s="154"/>
      <c r="V1" s="154"/>
      <c r="W1" s="154"/>
      <c r="X1" s="155"/>
    </row>
    <row r="2" spans="1:24" ht="15" thickBot="1">
      <c r="A2" s="156" t="s">
        <v>125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126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6679.694705882354</v>
      </c>
      <c r="R4" s="94">
        <v>11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6679.7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6679.7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6679.7</v>
      </c>
      <c r="R7" s="71">
        <v>0</v>
      </c>
      <c r="S7" s="72">
        <v>0</v>
      </c>
      <c r="T7" s="73">
        <v>213.049</v>
      </c>
      <c r="U7" s="148">
        <v>0</v>
      </c>
      <c r="V7" s="149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6679.7</v>
      </c>
      <c r="R8" s="112">
        <v>0</v>
      </c>
      <c r="S8" s="113">
        <v>0</v>
      </c>
      <c r="T8" s="104">
        <v>980.95</v>
      </c>
      <c r="U8" s="166">
        <v>0</v>
      </c>
      <c r="V8" s="167"/>
      <c r="W8" s="124">
        <v>0</v>
      </c>
      <c r="X8" s="68">
        <f t="shared" si="3"/>
        <v>980.95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6679.7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6679.7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6679.7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6679.7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6679.7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6679.7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43420</v>
      </c>
      <c r="B15" s="65">
        <v>2493.3</v>
      </c>
      <c r="C15" s="66">
        <v>251.3</v>
      </c>
      <c r="D15" s="106">
        <v>25.6</v>
      </c>
      <c r="E15" s="106">
        <f t="shared" si="0"/>
        <v>225.70000000000002</v>
      </c>
      <c r="F15" s="81">
        <v>12.6</v>
      </c>
      <c r="G15" s="81">
        <v>233.3</v>
      </c>
      <c r="H15" s="82">
        <v>4206.6</v>
      </c>
      <c r="I15" s="81">
        <v>92.5</v>
      </c>
      <c r="J15" s="81">
        <v>13.3</v>
      </c>
      <c r="K15" s="81">
        <v>0</v>
      </c>
      <c r="L15" s="81">
        <v>0</v>
      </c>
      <c r="M15" s="65">
        <f t="shared" si="1"/>
        <v>204.69999999999908</v>
      </c>
      <c r="N15" s="65">
        <v>7507.6</v>
      </c>
      <c r="O15" s="72">
        <v>3500</v>
      </c>
      <c r="P15" s="3">
        <f>N15/O15</f>
        <v>2.1450285714285715</v>
      </c>
      <c r="Q15" s="2">
        <v>6679.7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43423</v>
      </c>
      <c r="B16" s="65">
        <v>3236.9</v>
      </c>
      <c r="C16" s="70">
        <v>46.3</v>
      </c>
      <c r="D16" s="106">
        <v>46.3</v>
      </c>
      <c r="E16" s="106">
        <f t="shared" si="0"/>
        <v>0</v>
      </c>
      <c r="F16" s="78">
        <v>14.3</v>
      </c>
      <c r="G16" s="78">
        <v>446</v>
      </c>
      <c r="H16" s="65">
        <v>5061.9</v>
      </c>
      <c r="I16" s="78">
        <v>73</v>
      </c>
      <c r="J16" s="78">
        <v>9.2</v>
      </c>
      <c r="K16" s="78">
        <v>0</v>
      </c>
      <c r="L16" s="78">
        <v>0</v>
      </c>
      <c r="M16" s="65">
        <f t="shared" si="1"/>
        <v>64.94999999999963</v>
      </c>
      <c r="N16" s="65">
        <v>8952.55</v>
      </c>
      <c r="O16" s="72">
        <v>5900</v>
      </c>
      <c r="P16" s="3">
        <f t="shared" si="2"/>
        <v>1.5173813559322034</v>
      </c>
      <c r="Q16" s="2">
        <v>6679.7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43424</v>
      </c>
      <c r="B17" s="65">
        <v>3792.6</v>
      </c>
      <c r="C17" s="70">
        <v>140.6</v>
      </c>
      <c r="D17" s="106">
        <v>140.6</v>
      </c>
      <c r="E17" s="106">
        <f t="shared" si="0"/>
        <v>0</v>
      </c>
      <c r="F17" s="78">
        <v>60.6</v>
      </c>
      <c r="G17" s="78">
        <v>481.5</v>
      </c>
      <c r="H17" s="65">
        <v>773</v>
      </c>
      <c r="I17" s="78">
        <v>88.1</v>
      </c>
      <c r="J17" s="78">
        <v>16.5</v>
      </c>
      <c r="K17" s="78">
        <v>0</v>
      </c>
      <c r="L17" s="78">
        <v>0</v>
      </c>
      <c r="M17" s="65">
        <f t="shared" si="1"/>
        <v>39.95000000000064</v>
      </c>
      <c r="N17" s="65">
        <v>5392.85</v>
      </c>
      <c r="O17" s="65">
        <v>8500</v>
      </c>
      <c r="P17" s="3">
        <f t="shared" si="2"/>
        <v>0.6344529411764707</v>
      </c>
      <c r="Q17" s="2">
        <v>6679.7</v>
      </c>
      <c r="R17" s="69">
        <v>14.65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14.65</v>
      </c>
    </row>
    <row r="18" spans="1:24" ht="12.75">
      <c r="A18" s="10">
        <v>43425</v>
      </c>
      <c r="B18" s="65">
        <v>3039.1</v>
      </c>
      <c r="C18" s="70">
        <v>829.1</v>
      </c>
      <c r="D18" s="106">
        <v>41.6</v>
      </c>
      <c r="E18" s="106">
        <f t="shared" si="0"/>
        <v>787.5</v>
      </c>
      <c r="F18" s="78">
        <v>14.5</v>
      </c>
      <c r="G18" s="78">
        <v>834.8</v>
      </c>
      <c r="H18" s="65">
        <v>326.7</v>
      </c>
      <c r="I18" s="78">
        <v>37.8</v>
      </c>
      <c r="J18" s="78">
        <v>3.1</v>
      </c>
      <c r="K18" s="78">
        <v>0</v>
      </c>
      <c r="L18" s="78">
        <v>0</v>
      </c>
      <c r="M18" s="65">
        <f>N18-B18-C18-F18-G18-H18-I18-J18-K18-L18</f>
        <v>17.60000000000006</v>
      </c>
      <c r="N18" s="65">
        <v>5102.7</v>
      </c>
      <c r="O18" s="65">
        <v>10900</v>
      </c>
      <c r="P18" s="3">
        <f>N18/O18</f>
        <v>0.4681376146788991</v>
      </c>
      <c r="Q18" s="2">
        <v>6679.7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43426</v>
      </c>
      <c r="B19" s="65">
        <v>5441.4</v>
      </c>
      <c r="C19" s="70">
        <v>224.7</v>
      </c>
      <c r="D19" s="106">
        <v>22.7</v>
      </c>
      <c r="E19" s="106">
        <f t="shared" si="0"/>
        <v>202</v>
      </c>
      <c r="F19" s="78">
        <v>4.8</v>
      </c>
      <c r="G19" s="78">
        <v>402.5</v>
      </c>
      <c r="H19" s="65">
        <v>187.5</v>
      </c>
      <c r="I19" s="78">
        <v>9.6</v>
      </c>
      <c r="J19" s="78">
        <v>2.2</v>
      </c>
      <c r="K19" s="78">
        <v>0</v>
      </c>
      <c r="L19" s="78">
        <v>0</v>
      </c>
      <c r="M19" s="65">
        <f>N19-B19-C19-F19-G19-H19-I19-J19-K19-L19</f>
        <v>47.40000000000072</v>
      </c>
      <c r="N19" s="65">
        <v>6320.1</v>
      </c>
      <c r="O19" s="65">
        <v>8900</v>
      </c>
      <c r="P19" s="3">
        <f t="shared" si="2"/>
        <v>0.710123595505618</v>
      </c>
      <c r="Q19" s="2">
        <v>6679.7</v>
      </c>
      <c r="R19" s="69">
        <v>0</v>
      </c>
      <c r="S19" s="65">
        <v>0.002</v>
      </c>
      <c r="T19" s="70">
        <v>0</v>
      </c>
      <c r="U19" s="127">
        <v>0</v>
      </c>
      <c r="V19" s="128"/>
      <c r="W19" s="122">
        <v>0</v>
      </c>
      <c r="X19" s="68">
        <f t="shared" si="3"/>
        <v>0.002</v>
      </c>
    </row>
    <row r="20" spans="1:24" ht="12.75">
      <c r="A20" s="10">
        <v>43427</v>
      </c>
      <c r="B20" s="65">
        <v>4654.5</v>
      </c>
      <c r="C20" s="70">
        <v>322.1</v>
      </c>
      <c r="D20" s="106">
        <v>109.5</v>
      </c>
      <c r="E20" s="106">
        <f t="shared" si="0"/>
        <v>212.60000000000002</v>
      </c>
      <c r="F20" s="78">
        <v>13.9</v>
      </c>
      <c r="G20" s="65">
        <v>764.9</v>
      </c>
      <c r="H20" s="65">
        <v>238.95</v>
      </c>
      <c r="I20" s="78">
        <v>137.7</v>
      </c>
      <c r="J20" s="78">
        <v>13.8</v>
      </c>
      <c r="K20" s="78">
        <v>0</v>
      </c>
      <c r="L20" s="78">
        <v>0</v>
      </c>
      <c r="M20" s="65">
        <f t="shared" si="1"/>
        <v>28.650000000000045</v>
      </c>
      <c r="N20" s="65">
        <v>6174.5</v>
      </c>
      <c r="O20" s="65">
        <v>4900</v>
      </c>
      <c r="P20" s="3">
        <f t="shared" si="2"/>
        <v>1.2601020408163266</v>
      </c>
      <c r="Q20" s="2">
        <v>6679.7</v>
      </c>
      <c r="R20" s="69">
        <v>0</v>
      </c>
      <c r="S20" s="65">
        <v>0</v>
      </c>
      <c r="T20" s="70">
        <v>4.1</v>
      </c>
      <c r="U20" s="127">
        <v>0</v>
      </c>
      <c r="V20" s="128"/>
      <c r="W20" s="122">
        <v>0</v>
      </c>
      <c r="X20" s="68">
        <f t="shared" si="3"/>
        <v>4.1</v>
      </c>
    </row>
    <row r="21" spans="1:24" ht="12.75">
      <c r="A21" s="10">
        <v>43430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6679.7</v>
      </c>
      <c r="R21" s="102"/>
      <c r="S21" s="103"/>
      <c r="T21" s="104"/>
      <c r="U21" s="127"/>
      <c r="V21" s="128"/>
      <c r="W21" s="122"/>
      <c r="X21" s="68">
        <f t="shared" si="3"/>
        <v>0</v>
      </c>
    </row>
    <row r="22" spans="1:24" ht="12.75">
      <c r="A22" s="10">
        <v>43431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5800</v>
      </c>
      <c r="P22" s="3">
        <f t="shared" si="2"/>
        <v>0</v>
      </c>
      <c r="Q22" s="2">
        <v>6679.7</v>
      </c>
      <c r="R22" s="102"/>
      <c r="S22" s="103"/>
      <c r="T22" s="104"/>
      <c r="U22" s="127"/>
      <c r="V22" s="128"/>
      <c r="W22" s="122"/>
      <c r="X22" s="68">
        <f t="shared" si="3"/>
        <v>0</v>
      </c>
    </row>
    <row r="23" spans="1:24" ht="12.75">
      <c r="A23" s="10">
        <v>43432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6200</v>
      </c>
      <c r="P23" s="3">
        <f>N23/O23</f>
        <v>0</v>
      </c>
      <c r="Q23" s="2">
        <v>6679.7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43433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10500</v>
      </c>
      <c r="P24" s="3">
        <f t="shared" si="2"/>
        <v>0</v>
      </c>
      <c r="Q24" s="2">
        <v>6679.7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43434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16100</v>
      </c>
      <c r="P25" s="3">
        <f t="shared" si="2"/>
        <v>0</v>
      </c>
      <c r="Q25" s="2">
        <v>6679.7</v>
      </c>
      <c r="R25" s="98"/>
      <c r="S25" s="99"/>
      <c r="T25" s="100"/>
      <c r="U25" s="142"/>
      <c r="V25" s="143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64453.3</v>
      </c>
      <c r="C26" s="85">
        <f t="shared" si="4"/>
        <v>5385.750000000001</v>
      </c>
      <c r="D26" s="107">
        <f t="shared" si="4"/>
        <v>742.45</v>
      </c>
      <c r="E26" s="107">
        <f t="shared" si="4"/>
        <v>4643.3</v>
      </c>
      <c r="F26" s="85">
        <f t="shared" si="4"/>
        <v>415.40000000000003</v>
      </c>
      <c r="G26" s="85">
        <f t="shared" si="4"/>
        <v>5219.3</v>
      </c>
      <c r="H26" s="85">
        <f t="shared" si="4"/>
        <v>33425.75</v>
      </c>
      <c r="I26" s="85">
        <f t="shared" si="4"/>
        <v>1143</v>
      </c>
      <c r="J26" s="85">
        <f t="shared" si="4"/>
        <v>355.3999999999999</v>
      </c>
      <c r="K26" s="85">
        <f t="shared" si="4"/>
        <v>589.5</v>
      </c>
      <c r="L26" s="85">
        <f t="shared" si="4"/>
        <v>1807.5</v>
      </c>
      <c r="M26" s="84">
        <f t="shared" si="4"/>
        <v>759.9099999999974</v>
      </c>
      <c r="N26" s="84">
        <f t="shared" si="4"/>
        <v>113554.81000000003</v>
      </c>
      <c r="O26" s="84">
        <f t="shared" si="4"/>
        <v>149500</v>
      </c>
      <c r="P26" s="86">
        <f>N26/O26</f>
        <v>0.7595639464882945</v>
      </c>
      <c r="Q26" s="2"/>
      <c r="R26" s="75">
        <f>SUM(R4:R25)</f>
        <v>25.65</v>
      </c>
      <c r="S26" s="75">
        <f>SUM(S4:S25)</f>
        <v>0.002</v>
      </c>
      <c r="T26" s="75">
        <f>SUM(T4:T25)</f>
        <v>1198.099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1224.751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43430</v>
      </c>
      <c r="S31" s="147">
        <v>4.12082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43430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G54" sqref="G54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6" t="s">
        <v>127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77"/>
    </row>
    <row r="27" spans="1:16" ht="54" customHeight="1">
      <c r="A27" s="169" t="s">
        <v>32</v>
      </c>
      <c r="B27" s="178" t="s">
        <v>43</v>
      </c>
      <c r="C27" s="178"/>
      <c r="D27" s="171" t="s">
        <v>49</v>
      </c>
      <c r="E27" s="172"/>
      <c r="F27" s="173" t="s">
        <v>44</v>
      </c>
      <c r="G27" s="174"/>
      <c r="H27" s="175" t="s">
        <v>52</v>
      </c>
      <c r="I27" s="171"/>
      <c r="J27" s="186"/>
      <c r="K27" s="187"/>
      <c r="L27" s="183" t="s">
        <v>36</v>
      </c>
      <c r="M27" s="184"/>
      <c r="N27" s="185"/>
      <c r="O27" s="179" t="s">
        <v>128</v>
      </c>
      <c r="P27" s="180"/>
    </row>
    <row r="28" spans="1:16" ht="30.75" customHeight="1">
      <c r="A28" s="170"/>
      <c r="B28" s="44" t="s">
        <v>124</v>
      </c>
      <c r="C28" s="22" t="s">
        <v>23</v>
      </c>
      <c r="D28" s="44" t="str">
        <f>B28</f>
        <v>план на січень-листопад 2018р.</v>
      </c>
      <c r="E28" s="22" t="str">
        <f>C28</f>
        <v>факт</v>
      </c>
      <c r="F28" s="43" t="str">
        <f>B28</f>
        <v>план на січень-листопад 2018р.</v>
      </c>
      <c r="G28" s="58" t="str">
        <f>C28</f>
        <v>факт</v>
      </c>
      <c r="H28" s="44" t="str">
        <f>B28</f>
        <v>план на січень-листопад 2018р.</v>
      </c>
      <c r="I28" s="22" t="str">
        <f>C28</f>
        <v>факт</v>
      </c>
      <c r="J28" s="43" t="str">
        <f>B28</f>
        <v>план на січень-листопад 2018р.</v>
      </c>
      <c r="K28" s="58" t="str">
        <f>C28</f>
        <v>факт</v>
      </c>
      <c r="L28" s="41" t="str">
        <f>D28</f>
        <v>план на січень-листопад 2018р.</v>
      </c>
      <c r="M28" s="22" t="str">
        <f>C28</f>
        <v>факт</v>
      </c>
      <c r="N28" s="42" t="s">
        <v>24</v>
      </c>
      <c r="O28" s="174"/>
      <c r="P28" s="171"/>
    </row>
    <row r="29" spans="1:16" ht="23.25" customHeight="1" thickBot="1">
      <c r="A29" s="40">
        <f>листопад!S41</f>
        <v>0</v>
      </c>
      <c r="B29" s="45">
        <v>12515</v>
      </c>
      <c r="C29" s="45">
        <v>2078.02</v>
      </c>
      <c r="D29" s="45">
        <v>6860.03</v>
      </c>
      <c r="E29" s="45">
        <v>1597.15</v>
      </c>
      <c r="F29" s="45">
        <v>25924.5</v>
      </c>
      <c r="G29" s="45">
        <v>14539.43</v>
      </c>
      <c r="H29" s="45">
        <v>22</v>
      </c>
      <c r="I29" s="45">
        <v>19</v>
      </c>
      <c r="J29" s="45">
        <v>0</v>
      </c>
      <c r="K29" s="45">
        <v>0</v>
      </c>
      <c r="L29" s="59">
        <f>H29+F29+D29+J29+B29</f>
        <v>45321.53</v>
      </c>
      <c r="M29" s="46">
        <f>C29+E29+G29+I29+K29</f>
        <v>18233.6</v>
      </c>
      <c r="N29" s="47">
        <f>M29-L29</f>
        <v>-27087.93</v>
      </c>
      <c r="O29" s="181">
        <f>листопад!S31</f>
        <v>4.12082</v>
      </c>
      <c r="P29" s="18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876013.84</v>
      </c>
      <c r="C48" s="28">
        <v>860323.18</v>
      </c>
      <c r="F48" s="1" t="s">
        <v>22</v>
      </c>
      <c r="G48" s="6"/>
      <c r="H48" s="18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180431.95</v>
      </c>
      <c r="C49" s="28">
        <v>164984.82</v>
      </c>
      <c r="G49" s="6"/>
      <c r="H49" s="18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246317.07</v>
      </c>
      <c r="C50" s="28">
        <v>257619.48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28062.2</v>
      </c>
      <c r="C51" s="28">
        <v>31938.18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138289</v>
      </c>
      <c r="C52" s="28">
        <v>113617.04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5500</v>
      </c>
      <c r="C53" s="28">
        <v>6500.13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6500.08</v>
      </c>
      <c r="C54" s="28">
        <v>11799.02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36064.9700000001</v>
      </c>
      <c r="C55" s="12">
        <v>37448.65999999996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1517179.11</v>
      </c>
      <c r="C56" s="9">
        <v>1484230.51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12515</v>
      </c>
      <c r="C58" s="9">
        <f>C29</f>
        <v>2078.02</v>
      </c>
    </row>
    <row r="59" spans="1:3" ht="25.5">
      <c r="A59" s="76" t="s">
        <v>54</v>
      </c>
      <c r="B59" s="9">
        <f>D29</f>
        <v>6860.03</v>
      </c>
      <c r="C59" s="9">
        <f>E29</f>
        <v>1597.15</v>
      </c>
    </row>
    <row r="60" spans="1:3" ht="12.75">
      <c r="A60" s="76" t="s">
        <v>55</v>
      </c>
      <c r="B60" s="9">
        <f>F29</f>
        <v>25924.5</v>
      </c>
      <c r="C60" s="9">
        <f>G29</f>
        <v>14539.43</v>
      </c>
    </row>
    <row r="61" spans="1:3" ht="25.5">
      <c r="A61" s="76" t="s">
        <v>56</v>
      </c>
      <c r="B61" s="9">
        <f>H29</f>
        <v>22</v>
      </c>
      <c r="C61" s="9">
        <f>I29</f>
        <v>19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2" sqref="E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73</v>
      </c>
      <c r="S1" s="154"/>
      <c r="T1" s="154"/>
      <c r="U1" s="154"/>
      <c r="V1" s="154"/>
      <c r="W1" s="155"/>
    </row>
    <row r="2" spans="1:23" ht="15" thickBot="1">
      <c r="A2" s="156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2">
        <v>0</v>
      </c>
      <c r="V23" s="14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4">
        <f>SUM(U4:U23)</f>
        <v>1</v>
      </c>
      <c r="V24" s="14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43160</v>
      </c>
      <c r="S29" s="147">
        <v>144.8304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43160</v>
      </c>
      <c r="S39" s="136">
        <v>4586.3857499999995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81</v>
      </c>
      <c r="S1" s="154"/>
      <c r="T1" s="154"/>
      <c r="U1" s="154"/>
      <c r="V1" s="154"/>
      <c r="W1" s="155"/>
    </row>
    <row r="2" spans="1:23" ht="15" thickBot="1">
      <c r="A2" s="156" t="s">
        <v>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7">
        <v>1</v>
      </c>
      <c r="V8" s="12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7">
        <v>0</v>
      </c>
      <c r="V12" s="12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7">
        <v>0</v>
      </c>
      <c r="V13" s="12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7">
        <v>0</v>
      </c>
      <c r="V14" s="12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7">
        <v>0</v>
      </c>
      <c r="V18" s="12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7">
        <v>0</v>
      </c>
      <c r="V19" s="12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7">
        <v>0</v>
      </c>
      <c r="V20" s="12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7">
        <v>0</v>
      </c>
      <c r="V21" s="12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7">
        <v>0</v>
      </c>
      <c r="V23" s="12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2"/>
      <c r="V24" s="14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4">
        <f>SUM(U4:U24)</f>
        <v>1</v>
      </c>
      <c r="V25" s="14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43191</v>
      </c>
      <c r="S30" s="147">
        <v>36.88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43191</v>
      </c>
      <c r="S40" s="136">
        <v>6267.390409999999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85</v>
      </c>
      <c r="S1" s="154"/>
      <c r="T1" s="154"/>
      <c r="U1" s="154"/>
      <c r="V1" s="154"/>
      <c r="W1" s="155"/>
    </row>
    <row r="2" spans="1:23" ht="15" thickBot="1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4">
        <v>0</v>
      </c>
      <c r="V4" s="16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7">
        <v>0</v>
      </c>
      <c r="V5" s="12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8">
        <v>0</v>
      </c>
      <c r="V6" s="14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8">
        <v>0</v>
      </c>
      <c r="V7" s="14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7">
        <v>0</v>
      </c>
      <c r="V8" s="12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7">
        <v>0</v>
      </c>
      <c r="V10" s="12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7">
        <v>0</v>
      </c>
      <c r="V13" s="12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7">
        <v>1</v>
      </c>
      <c r="V17" s="12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7">
        <v>0</v>
      </c>
      <c r="V18" s="12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7">
        <v>0</v>
      </c>
      <c r="V19" s="12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7">
        <v>0</v>
      </c>
      <c r="V21" s="12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2">
        <v>0</v>
      </c>
      <c r="V22" s="14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4">
        <f>SUM(U4:U22)</f>
        <v>1</v>
      </c>
      <c r="V23" s="14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2" t="s">
        <v>33</v>
      </c>
      <c r="S26" s="132"/>
      <c r="T26" s="132"/>
      <c r="U26" s="13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6" t="s">
        <v>29</v>
      </c>
      <c r="S27" s="146"/>
      <c r="T27" s="146"/>
      <c r="U27" s="14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4">
        <v>43221</v>
      </c>
      <c r="S28" s="147">
        <f>164449.89/1000</f>
        <v>164.44989</v>
      </c>
      <c r="T28" s="147"/>
      <c r="U28" s="14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/>
      <c r="S29" s="147"/>
      <c r="T29" s="147"/>
      <c r="U29" s="14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9" t="s">
        <v>45</v>
      </c>
      <c r="T31" s="13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1" t="s">
        <v>40</v>
      </c>
      <c r="T32" s="13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2" t="s">
        <v>30</v>
      </c>
      <c r="S36" s="132"/>
      <c r="T36" s="132"/>
      <c r="U36" s="13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3" t="s">
        <v>31</v>
      </c>
      <c r="S37" s="133"/>
      <c r="T37" s="133"/>
      <c r="U37" s="13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4">
        <v>43221</v>
      </c>
      <c r="S38" s="136">
        <f>6073942.31/1000</f>
        <v>6073.942309999999</v>
      </c>
      <c r="T38" s="137"/>
      <c r="U38" s="13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/>
      <c r="S39" s="139"/>
      <c r="T39" s="140"/>
      <c r="U39" s="14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90</v>
      </c>
      <c r="S1" s="154"/>
      <c r="T1" s="154"/>
      <c r="U1" s="154"/>
      <c r="V1" s="154"/>
      <c r="W1" s="155"/>
    </row>
    <row r="2" spans="1:23" ht="15" thickBot="1">
      <c r="A2" s="156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4">
        <v>0</v>
      </c>
      <c r="V4" s="16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7">
        <v>0</v>
      </c>
      <c r="V5" s="12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7">
        <v>0</v>
      </c>
      <c r="V14" s="12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7">
        <v>0</v>
      </c>
      <c r="V17" s="12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7">
        <v>0</v>
      </c>
      <c r="V21" s="12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7">
        <v>0</v>
      </c>
      <c r="V22" s="128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2">
        <v>0</v>
      </c>
      <c r="V24" s="14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4">
        <f>SUM(U4:U24)</f>
        <v>1</v>
      </c>
      <c r="V25" s="14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43252</v>
      </c>
      <c r="S30" s="147">
        <f>143460/1000</f>
        <v>143.46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43252</v>
      </c>
      <c r="S40" s="136">
        <v>2090.605379999998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96</v>
      </c>
      <c r="S1" s="154"/>
      <c r="T1" s="154"/>
      <c r="U1" s="154"/>
      <c r="V1" s="154"/>
      <c r="W1" s="155"/>
    </row>
    <row r="2" spans="1:23" ht="15" thickBot="1">
      <c r="A2" s="156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4">
        <v>0</v>
      </c>
      <c r="V4" s="16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7">
        <v>0</v>
      </c>
      <c r="V13" s="128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7">
        <v>0</v>
      </c>
      <c r="V17" s="128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7">
        <v>0</v>
      </c>
      <c r="V18" s="128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7">
        <v>0</v>
      </c>
      <c r="V19" s="128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7">
        <v>2</v>
      </c>
      <c r="V21" s="128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7">
        <v>0</v>
      </c>
      <c r="V22" s="128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2">
        <v>0</v>
      </c>
      <c r="V23" s="143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4">
        <f>SUM(U4:U23)</f>
        <v>3</v>
      </c>
      <c r="V24" s="145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43282</v>
      </c>
      <c r="S29" s="147">
        <v>1.88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43282</v>
      </c>
      <c r="S39" s="136">
        <v>1083.8231599999983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102</v>
      </c>
      <c r="S1" s="154"/>
      <c r="T1" s="154"/>
      <c r="U1" s="154"/>
      <c r="V1" s="154"/>
      <c r="W1" s="154"/>
      <c r="X1" s="155"/>
    </row>
    <row r="2" spans="1:24" ht="15" thickBo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105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4">
        <v>0</v>
      </c>
      <c r="V4" s="165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7">
        <v>0</v>
      </c>
      <c r="V5" s="128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7">
        <v>0</v>
      </c>
      <c r="V6" s="128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8">
        <v>0</v>
      </c>
      <c r="V7" s="149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7">
        <v>0</v>
      </c>
      <c r="V17" s="128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7">
        <v>0</v>
      </c>
      <c r="V19" s="128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7">
        <v>0</v>
      </c>
      <c r="V20" s="128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7">
        <v>0</v>
      </c>
      <c r="V21" s="128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7">
        <v>0</v>
      </c>
      <c r="V22" s="128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7">
        <v>0</v>
      </c>
      <c r="V23" s="128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7">
        <v>2</v>
      </c>
      <c r="V24" s="128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4">
        <f>SUM(U4:U25)</f>
        <v>3</v>
      </c>
      <c r="V26" s="145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43313</v>
      </c>
      <c r="S31" s="147">
        <v>59.67946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43313</v>
      </c>
      <c r="S41" s="136">
        <v>1083.8231599999983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108</v>
      </c>
      <c r="S1" s="154"/>
      <c r="T1" s="154"/>
      <c r="U1" s="154"/>
      <c r="V1" s="154"/>
      <c r="W1" s="154"/>
      <c r="X1" s="155"/>
    </row>
    <row r="2" spans="1:24" ht="15" thickBo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7">
        <v>0</v>
      </c>
      <c r="V5" s="128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7">
        <v>0</v>
      </c>
      <c r="V6" s="128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8">
        <v>1</v>
      </c>
      <c r="V7" s="149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7">
        <v>0</v>
      </c>
      <c r="V11" s="128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7">
        <v>0</v>
      </c>
      <c r="V14" s="128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7">
        <v>0</v>
      </c>
      <c r="V22" s="128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7">
        <v>0</v>
      </c>
      <c r="V23" s="128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7">
        <v>0</v>
      </c>
      <c r="V24" s="128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43344</v>
      </c>
      <c r="S31" s="147">
        <f>2052.44/1000</f>
        <v>2.0524400000000003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43344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113</v>
      </c>
      <c r="S1" s="154"/>
      <c r="T1" s="154"/>
      <c r="U1" s="154"/>
      <c r="V1" s="154"/>
      <c r="W1" s="154"/>
      <c r="X1" s="155"/>
    </row>
    <row r="2" spans="1:24" ht="15" thickBo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27">
        <v>0</v>
      </c>
      <c r="V6" s="128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27">
        <v>0</v>
      </c>
      <c r="V10" s="128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27">
        <v>0</v>
      </c>
      <c r="V11" s="128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27">
        <v>0</v>
      </c>
      <c r="V12" s="128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27">
        <v>1</v>
      </c>
      <c r="V13" s="128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27">
        <v>2</v>
      </c>
      <c r="V15" s="128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27">
        <v>0</v>
      </c>
      <c r="V21" s="128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42">
        <v>0</v>
      </c>
      <c r="V23" s="143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44">
        <f>SUM(U4:U23)</f>
        <v>5</v>
      </c>
      <c r="V24" s="145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43374</v>
      </c>
      <c r="S29" s="147">
        <f>150580.25/1000</f>
        <v>150.58025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43374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2018-11-26T09:37:05Z</dcterms:modified>
  <cp:category/>
  <cp:version/>
  <cp:contentType/>
  <cp:contentStatus/>
</cp:coreProperties>
</file>